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assa\Desktop\GDB\"/>
    </mc:Choice>
  </mc:AlternateContent>
  <xr:revisionPtr revIDLastSave="0" documentId="13_ncr:1_{0B88400F-4561-43AE-8B73-3393949D38F1}" xr6:coauthVersionLast="47" xr6:coauthVersionMax="47" xr10:uidLastSave="{00000000-0000-0000-0000-000000000000}"/>
  <bookViews>
    <workbookView xWindow="1788" yWindow="252" windowWidth="18696" windowHeight="11988" activeTab="1" xr2:uid="{34799E57-4E41-4312-88AC-D46254B5355B}"/>
  </bookViews>
  <sheets>
    <sheet name="Sheet1" sheetId="1" r:id="rId1"/>
    <sheet name="Estimator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20" i="1" l="1"/>
  <c r="G17" i="2" s="1"/>
  <c r="F15" i="1"/>
  <c r="I13" i="1"/>
  <c r="D13" i="1"/>
  <c r="D12" i="1"/>
  <c r="I9" i="1"/>
  <c r="D5" i="1"/>
  <c r="I8" i="1" s="1"/>
  <c r="I16" i="1" l="1"/>
  <c r="G14" i="2" s="1"/>
  <c r="I17" i="1"/>
  <c r="G15" i="2" s="1"/>
  <c r="I19" i="1"/>
  <c r="I10" i="1"/>
  <c r="I18" i="1" s="1"/>
  <c r="G16" i="2" s="1"/>
  <c r="I5" i="1"/>
</calcChain>
</file>

<file path=xl/sharedStrings.xml><?xml version="1.0" encoding="utf-8"?>
<sst xmlns="http://schemas.openxmlformats.org/spreadsheetml/2006/main" count="36" uniqueCount="34">
  <si>
    <t>GDP</t>
  </si>
  <si>
    <t>over capacity</t>
  </si>
  <si>
    <t>milionhectars</t>
  </si>
  <si>
    <t>billion hetars consumed</t>
  </si>
  <si>
    <t>million tons of toxins</t>
  </si>
  <si>
    <t>million tones of hazardwate</t>
  </si>
  <si>
    <t>Gross</t>
  </si>
  <si>
    <t>Per $</t>
  </si>
  <si>
    <t>million tones GHG</t>
  </si>
  <si>
    <t>Purchase a car</t>
  </si>
  <si>
    <t>Pound of toxins</t>
  </si>
  <si>
    <t>Pounds of Hazardwast</t>
  </si>
  <si>
    <t xml:space="preserve">million vehicls </t>
  </si>
  <si>
    <t>miles peryear</t>
  </si>
  <si>
    <t xml:space="preserve">life spanof vihecale </t>
  </si>
  <si>
    <t>Lifetime pounds of GHG</t>
  </si>
  <si>
    <t>Pounds of GHG to manufature</t>
  </si>
  <si>
    <t>Internal Combustion Engine</t>
  </si>
  <si>
    <t>Yes</t>
  </si>
  <si>
    <t>Price of the car?</t>
  </si>
  <si>
    <t>Toxins</t>
  </si>
  <si>
    <t>Hazard waist</t>
  </si>
  <si>
    <t>GHG</t>
  </si>
  <si>
    <t>Pounds</t>
  </si>
  <si>
    <t>Miles</t>
  </si>
  <si>
    <t>Years</t>
  </si>
  <si>
    <t>( No = hybrid or electric)</t>
  </si>
  <si>
    <t>Gasoline engine?</t>
  </si>
  <si>
    <t>Miles per year?</t>
  </si>
  <si>
    <t>Number of years?</t>
  </si>
  <si>
    <t>Non renewable</t>
  </si>
  <si>
    <t>non renewable</t>
  </si>
  <si>
    <t>2024 estimator of the environmental cost of purchasing a new Car</t>
  </si>
  <si>
    <t>Hassan Rasheed's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</si>
</sst>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"/>
    <numFmt numFmtId="165" formatCode="&quot;$&quot;#,##0.00"/>
  </numFmts>
  <fonts count="5" x14ac:knownFonts="1">
    <font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rgb="FFFF0000"/>
      <name val="Calibri"/>
      <family val="2"/>
      <scheme val="minor"/>
    </font>
    <font>
      <b/>
      <sz val="2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164" fontId="0" fillId="0" borderId="0" xfId="0" applyNumberFormat="1"/>
    <xf numFmtId="2" fontId="0" fillId="0" borderId="0" xfId="0" applyNumberFormat="1"/>
    <xf numFmtId="0" fontId="1" fillId="0" borderId="0" xfId="0" applyFont="1"/>
    <xf numFmtId="164" fontId="1" fillId="0" borderId="0" xfId="0" applyNumberFormat="1" applyFont="1" applyAlignment="1">
      <alignment horizontal="right"/>
    </xf>
    <xf numFmtId="0" fontId="1" fillId="0" borderId="0" xfId="0" applyFont="1" applyAlignment="1">
      <alignment horizontal="right"/>
    </xf>
    <xf numFmtId="3" fontId="1" fillId="0" borderId="0" xfId="0" applyNumberFormat="1" applyFont="1" applyAlignment="1">
      <alignment horizontal="right"/>
    </xf>
    <xf numFmtId="2" fontId="2" fillId="0" borderId="0" xfId="0" applyNumberFormat="1" applyFont="1"/>
    <xf numFmtId="165" fontId="0" fillId="0" borderId="0" xfId="0" applyNumberFormat="1"/>
    <xf numFmtId="164" fontId="2" fillId="0" borderId="0" xfId="0" applyNumberFormat="1" applyFont="1"/>
    <xf numFmtId="0" fontId="3" fillId="0" borderId="0" xfId="0" applyFon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D6EB66-263D-4288-BE74-B79A45598F11}">
  <dimension ref="D3:J20"/>
  <sheetViews>
    <sheetView workbookViewId="0">
      <selection activeCell="I21" sqref="I21"/>
    </sheetView>
  </sheetViews>
  <sheetFormatPr defaultRowHeight="14.4" x14ac:dyDescent="0.3"/>
  <cols>
    <col min="9" max="9" width="12" bestFit="1" customWidth="1"/>
  </cols>
  <sheetData>
    <row r="3" spans="4:10" x14ac:dyDescent="0.3">
      <c r="D3" t="s">
        <v>6</v>
      </c>
      <c r="I3" t="s">
        <v>7</v>
      </c>
    </row>
    <row r="4" spans="4:10" x14ac:dyDescent="0.3">
      <c r="D4">
        <v>30000000000000</v>
      </c>
      <c r="E4" t="s">
        <v>0</v>
      </c>
      <c r="I4">
        <v>1</v>
      </c>
    </row>
    <row r="5" spans="4:10" x14ac:dyDescent="0.3">
      <c r="D5">
        <f>(D7/D6*1000)-1</f>
        <v>2.0425963488843815</v>
      </c>
      <c r="E5" t="s">
        <v>1</v>
      </c>
      <c r="I5">
        <f>D4*D5/100000000000000</f>
        <v>0.61277890466531448</v>
      </c>
    </row>
    <row r="6" spans="4:10" x14ac:dyDescent="0.3">
      <c r="D6">
        <v>986</v>
      </c>
      <c r="E6" t="s">
        <v>2</v>
      </c>
    </row>
    <row r="7" spans="4:10" x14ac:dyDescent="0.3">
      <c r="D7">
        <v>3</v>
      </c>
      <c r="E7" t="s">
        <v>3</v>
      </c>
    </row>
    <row r="8" spans="4:10" x14ac:dyDescent="0.3">
      <c r="D8">
        <v>3</v>
      </c>
      <c r="E8" t="s">
        <v>4</v>
      </c>
      <c r="I8">
        <f>D8*1000000*2000/$D$4*D5</f>
        <v>4.0851926977687633E-4</v>
      </c>
    </row>
    <row r="9" spans="4:10" x14ac:dyDescent="0.3">
      <c r="D9">
        <v>36</v>
      </c>
      <c r="E9" t="s">
        <v>5</v>
      </c>
      <c r="I9">
        <f>D9*1000000*2000/$D$4*D5</f>
        <v>4.9022312373225149E-3</v>
      </c>
    </row>
    <row r="10" spans="4:10" x14ac:dyDescent="0.3">
      <c r="D10">
        <v>6.4</v>
      </c>
      <c r="E10" t="s">
        <v>8</v>
      </c>
      <c r="I10">
        <f>D10*1000000*2000/$D$4*D5</f>
        <v>8.7150777552400275E-4</v>
      </c>
    </row>
    <row r="11" spans="4:10" x14ac:dyDescent="0.3">
      <c r="D11">
        <v>290</v>
      </c>
      <c r="E11" t="s">
        <v>12</v>
      </c>
    </row>
    <row r="12" spans="4:10" x14ac:dyDescent="0.3">
      <c r="D12">
        <f>Estimator!G10</f>
        <v>15000</v>
      </c>
      <c r="E12" t="s">
        <v>13</v>
      </c>
    </row>
    <row r="13" spans="4:10" x14ac:dyDescent="0.3">
      <c r="D13">
        <f>Estimator!G11</f>
        <v>7</v>
      </c>
      <c r="E13" t="s">
        <v>14</v>
      </c>
      <c r="I13" t="str">
        <f>Estimator!G9</f>
        <v>Yes</v>
      </c>
      <c r="J13" t="s">
        <v>17</v>
      </c>
    </row>
    <row r="15" spans="4:10" x14ac:dyDescent="0.3">
      <c r="D15" t="s">
        <v>9</v>
      </c>
      <c r="F15" s="1">
        <f>Estimator!G8</f>
        <v>30000</v>
      </c>
    </row>
    <row r="16" spans="4:10" x14ac:dyDescent="0.3">
      <c r="I16" s="2">
        <f>I8*$F$15*(IF(I13&lt;&gt;"No",1,1.5))</f>
        <v>12.255578093306291</v>
      </c>
      <c r="J16" t="s">
        <v>10</v>
      </c>
    </row>
    <row r="17" spans="9:10" x14ac:dyDescent="0.3">
      <c r="I17" s="2">
        <f>I9*$F$15*(IF(I13&lt;&gt;"No",1,1.5))</f>
        <v>147.06693711967546</v>
      </c>
      <c r="J17" t="s">
        <v>11</v>
      </c>
    </row>
    <row r="18" spans="9:10" x14ac:dyDescent="0.3">
      <c r="I18" s="2">
        <f t="shared" ref="I18" si="0">I10*$F$15</f>
        <v>26.145233265720083</v>
      </c>
      <c r="J18" t="s">
        <v>16</v>
      </c>
    </row>
    <row r="19" spans="9:10" x14ac:dyDescent="0.3">
      <c r="I19" s="2">
        <f>D10/D11*D13*2000*(D12/10000)</f>
        <v>463.44827586206895</v>
      </c>
      <c r="J19" t="s">
        <v>15</v>
      </c>
    </row>
    <row r="20" spans="9:10" x14ac:dyDescent="0.3">
      <c r="I20" s="8">
        <f>F15*I5</f>
        <v>18383.367139959435</v>
      </c>
      <c r="J20" t="s">
        <v>31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2C085D-FDA1-41DC-92B7-2470DC84AD4F}">
  <dimension ref="D3:L17"/>
  <sheetViews>
    <sheetView tabSelected="1" zoomScaleNormal="100" workbookViewId="0">
      <selection activeCell="G8" sqref="G8"/>
    </sheetView>
  </sheetViews>
  <sheetFormatPr defaultRowHeight="14.4" x14ac:dyDescent="0.3"/>
  <cols>
    <col min="6" max="6" width="24.6640625" customWidth="1"/>
    <col min="7" max="7" width="19.44140625" customWidth="1"/>
  </cols>
  <sheetData>
    <row r="3" spans="4:12" ht="25.8" x14ac:dyDescent="0.5">
      <c r="G3" s="11" t="s">
        <v>33</v>
      </c>
    </row>
    <row r="5" spans="4:12" ht="31.2" x14ac:dyDescent="0.6">
      <c r="D5" s="10" t="s">
        <v>32</v>
      </c>
    </row>
    <row r="8" spans="4:12" ht="23.4" x14ac:dyDescent="0.45">
      <c r="F8" s="3" t="s">
        <v>19</v>
      </c>
      <c r="G8" s="4">
        <v>30000</v>
      </c>
      <c r="H8" s="3"/>
      <c r="I8" s="3"/>
      <c r="J8" s="3"/>
      <c r="K8" s="3"/>
      <c r="L8" s="3"/>
    </row>
    <row r="9" spans="4:12" ht="23.4" x14ac:dyDescent="0.45">
      <c r="F9" s="3" t="s">
        <v>27</v>
      </c>
      <c r="G9" s="5" t="s">
        <v>18</v>
      </c>
      <c r="H9" s="3" t="s">
        <v>26</v>
      </c>
      <c r="I9" s="3"/>
      <c r="J9" s="3"/>
      <c r="K9" s="3"/>
      <c r="L9" s="3"/>
    </row>
    <row r="10" spans="4:12" ht="23.4" x14ac:dyDescent="0.45">
      <c r="F10" s="3" t="s">
        <v>28</v>
      </c>
      <c r="G10" s="6">
        <v>15000</v>
      </c>
      <c r="H10" s="3" t="s">
        <v>24</v>
      </c>
      <c r="I10" s="3"/>
      <c r="J10" s="3"/>
      <c r="K10" s="3"/>
      <c r="L10" s="3"/>
    </row>
    <row r="11" spans="4:12" ht="23.4" x14ac:dyDescent="0.45">
      <c r="F11" s="3" t="s">
        <v>29</v>
      </c>
      <c r="G11" s="6">
        <v>7</v>
      </c>
      <c r="H11" s="3" t="s">
        <v>25</v>
      </c>
      <c r="I11" s="3"/>
      <c r="J11" s="3"/>
      <c r="K11" s="3"/>
      <c r="L11" s="3"/>
    </row>
    <row r="12" spans="4:12" ht="23.4" x14ac:dyDescent="0.45">
      <c r="F12" s="3"/>
      <c r="G12" s="3"/>
      <c r="H12" s="3"/>
      <c r="I12" s="3"/>
      <c r="J12" s="3"/>
      <c r="K12" s="3"/>
      <c r="L12" s="3"/>
    </row>
    <row r="13" spans="4:12" ht="23.4" x14ac:dyDescent="0.45">
      <c r="F13" s="3"/>
      <c r="G13" s="3"/>
      <c r="H13" s="3"/>
      <c r="I13" s="3"/>
      <c r="J13" s="3"/>
      <c r="K13" s="3"/>
      <c r="L13" s="3"/>
    </row>
    <row r="14" spans="4:12" ht="23.4" x14ac:dyDescent="0.45">
      <c r="F14" s="3" t="s">
        <v>20</v>
      </c>
      <c r="G14" s="7">
        <f>Sheet1!I16</f>
        <v>12.255578093306291</v>
      </c>
      <c r="H14" s="3" t="s">
        <v>23</v>
      </c>
      <c r="I14" s="3"/>
      <c r="J14" s="3"/>
      <c r="K14" s="3"/>
      <c r="L14" s="3"/>
    </row>
    <row r="15" spans="4:12" ht="23.4" x14ac:dyDescent="0.45">
      <c r="F15" s="3" t="s">
        <v>21</v>
      </c>
      <c r="G15" s="7">
        <f>Sheet1!I17</f>
        <v>147.06693711967546</v>
      </c>
      <c r="H15" s="3" t="s">
        <v>23</v>
      </c>
      <c r="I15" s="3"/>
      <c r="J15" s="3"/>
      <c r="K15" s="3"/>
      <c r="L15" s="3"/>
    </row>
    <row r="16" spans="4:12" ht="23.4" x14ac:dyDescent="0.45">
      <c r="F16" s="3" t="s">
        <v>22</v>
      </c>
      <c r="G16" s="7">
        <f>Sheet1!I18+Sheet1!I19</f>
        <v>489.59350912778905</v>
      </c>
      <c r="H16" s="3" t="s">
        <v>23</v>
      </c>
      <c r="I16" s="3"/>
      <c r="J16" s="3"/>
      <c r="K16" s="3"/>
      <c r="L16" s="3"/>
    </row>
    <row r="17" spans="6:7" ht="23.4" x14ac:dyDescent="0.45">
      <c r="F17" s="3" t="s">
        <v>30</v>
      </c>
      <c r="G17" s="9">
        <f>Sheet1!I20</f>
        <v>18383.367139959435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Estimator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Hassan Rasheed</dc:creator>
  <cp:lastModifiedBy>Hassan Rasheed</cp:lastModifiedBy>
  <dcterms:created xsi:type="dcterms:W3CDTF">2025-10-07T17:52:43Z</dcterms:created>
  <dcterms:modified xsi:type="dcterms:W3CDTF">2025-10-09T17:58:35Z</dcterms:modified>
</cp:coreProperties>
</file>